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192" windowHeight="9096" activeTab="0"/>
  </bookViews>
  <sheets>
    <sheet name="смета аутс14жк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<sst xmlns="http://schemas.openxmlformats.org/spreadsheetml/2006/main" count="49" uniqueCount="46">
  <si>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№пп</t>
  </si>
  <si>
    <t>Наименование услуги</t>
  </si>
  <si>
    <t>Размер платы за кв.м в месяц, руб</t>
  </si>
  <si>
    <t>Содержание и ремонт жилого помещения всего,  в т.ч.</t>
  </si>
  <si>
    <t>Управление мкд</t>
  </si>
  <si>
    <t>Вывоз ТБО</t>
  </si>
  <si>
    <t>Техническое обслуживание оборудования</t>
  </si>
  <si>
    <t>Охрана объекта</t>
  </si>
  <si>
    <t>Справочно</t>
  </si>
  <si>
    <t>Площадь дома</t>
  </si>
  <si>
    <t>Площадь квартир</t>
  </si>
  <si>
    <t>кв.м</t>
  </si>
  <si>
    <t>1.1</t>
  </si>
  <si>
    <t>1.2</t>
  </si>
  <si>
    <t>Размер платы за кв.м в месяц, руб (ком по тарифам)</t>
  </si>
  <si>
    <t>Техническое обслуживание  инженерных систем</t>
  </si>
  <si>
    <t xml:space="preserve">Техническое обслуживание слаботочных систем </t>
  </si>
  <si>
    <t>площадь пентхаусов</t>
  </si>
  <si>
    <t>площадь квартир без пентхаусов</t>
  </si>
  <si>
    <t>Обслуживание систем противодымной защиты, автоматизация общеобменной вентиляции</t>
  </si>
  <si>
    <t>Содержание  лифтов жк</t>
  </si>
  <si>
    <t>Стоимость затрат на год, руб</t>
  </si>
  <si>
    <t>Стоимость затрат в мес, руб</t>
  </si>
  <si>
    <t>ЗИП, расходные материалы, поверка приборов</t>
  </si>
  <si>
    <t xml:space="preserve"> </t>
  </si>
  <si>
    <t>1.2.1</t>
  </si>
  <si>
    <t>1.2.2.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</si>
  <si>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</si>
  <si>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</si>
  <si>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</si>
  <si>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</si>
  <si>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</si>
  <si>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</si>
  <si>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</si>
  <si>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</si>
  <si>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</si>
  <si>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</si>
  <si>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</si>
  <si>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Уборка помещений, мытье атриума</t>
  </si>
  <si>
    <t>Уход за зимним садом,газонами и прилегающей территорией</t>
  </si>
  <si>
    <t>Мытье фасадов, крыши атриума, лифтовых шахт</t>
  </si>
  <si>
    <t>Текущий и мелкий ремонт помещений</t>
  </si>
  <si>
    <t>Предоставление и уход за вестибюльными коврами</t>
  </si>
  <si>
    <t>Содержание общего имущества, в т.ч.</t>
  </si>
  <si>
    <t>Приложение №3 к договору №01/01-13 от 01.01.2013</t>
  </si>
  <si>
    <t>Калькуляция стоимости услуг на 2022 год (квартиры) с 01 января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</si>
</sst>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0000_р_._-;\-* #,##0.000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i/>
      <sz val="11"/>
      <color indexed="56"/>
      <name val="Arial Cyr"/>
      <family val="0"/>
    </font>
    <font>
      <b/>
      <sz val="11"/>
      <color indexed="18"/>
      <name val="Arial Cyr"/>
      <family val="0"/>
    </font>
    <font>
      <sz val="10"/>
      <color indexed="18"/>
      <name val="Arial Cyr"/>
      <family val="0"/>
    </font>
    <font>
      <i/>
      <sz val="11"/>
      <color indexed="18"/>
      <name val="Arial Cyr"/>
      <family val="0"/>
    </font>
    <font>
      <i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0"/>
    </font>
    <font>
      <b/>
      <i/>
      <sz val="11"/>
      <color theme="3"/>
      <name val="Arial Cyr"/>
      <family val="0"/>
    </font>
    <font>
      <b/>
      <sz val="11"/>
      <color theme="4" tint="-0.4999699890613556"/>
      <name val="Arial Cyr"/>
      <family val="0"/>
    </font>
    <font>
      <sz val="10"/>
      <color theme="4" tint="-0.4999699890613556"/>
      <name val="Arial Cyr"/>
      <family val="0"/>
    </font>
    <font>
      <i/>
      <sz val="11"/>
      <color theme="4" tint="-0.4999699890613556"/>
      <name val="Arial Cyr"/>
      <family val="0"/>
    </font>
    <font>
      <i/>
      <sz val="11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32" borderId="0" xfId="0" applyFill="1" applyAlignment="1">
      <alignment horizontal="right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7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1" fontId="5" fillId="0" borderId="10" xfId="0" applyNumberFormat="1" applyFont="1" applyBorder="1" applyAlignment="1">
      <alignment/>
    </xf>
    <xf numFmtId="171" fontId="5" fillId="0" borderId="10" xfId="6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171" fontId="48" fillId="0" borderId="10" xfId="0" applyNumberFormat="1" applyFont="1" applyBorder="1" applyAlignment="1">
      <alignment/>
    </xf>
    <xf numFmtId="171" fontId="48" fillId="0" borderId="10" xfId="6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71" fontId="51" fillId="0" borderId="10" xfId="0" applyNumberFormat="1" applyFont="1" applyBorder="1" applyAlignment="1">
      <alignment/>
    </xf>
    <xf numFmtId="171" fontId="51" fillId="0" borderId="10" xfId="0" applyNumberFormat="1" applyFont="1" applyBorder="1" applyAlignment="1">
      <alignment/>
    </xf>
    <xf numFmtId="171" fontId="51" fillId="0" borderId="10" xfId="60" applyFont="1" applyBorder="1" applyAlignment="1">
      <alignment horizontal="center"/>
    </xf>
    <xf numFmtId="171" fontId="51" fillId="0" borderId="10" xfId="60" applyFont="1" applyBorder="1" applyAlignment="1">
      <alignment/>
    </xf>
    <xf numFmtId="171" fontId="51" fillId="0" borderId="10" xfId="0" applyNumberFormat="1" applyFont="1" applyBorder="1" applyAlignment="1">
      <alignment wrapText="1"/>
    </xf>
    <xf numFmtId="2" fontId="51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171" fontId="52" fillId="0" borderId="10" xfId="6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.50390625" style="0" customWidth="1"/>
    <col min="2" max="2" width="35.50390625" style="0" customWidth="1"/>
    <col min="3" max="3" width="11.125" style="0" hidden="1" customWidth="1"/>
    <col min="4" max="4" width="11.50390625" style="0" customWidth="1"/>
    <col min="5" max="5" width="16.375" style="0" customWidth="1"/>
    <col min="6" max="6" width="19.00390625" style="0" customWidth="1"/>
  </cols>
  <sheetData>
    <row r="1" spans="2:6" ht="15">
      <c r="B1" s="32" t="s">
        <v>45</v>
      </c>
      <c r="C1" s="32"/>
      <c r="D1" s="32"/>
      <c r="E1" s="32"/>
      <c r="F1" s="32"/>
    </row>
    <row r="2" spans="4:6" ht="12.75">
      <c r="D2" s="34" t="s">
        <v>44</v>
      </c>
      <c r="E2" s="34"/>
      <c r="F2" s="34"/>
    </row>
    <row r="3" spans="1:6" ht="51" customHeight="1">
      <c r="A3" s="11" t="s">
        <v>0</v>
      </c>
      <c r="B3" s="11" t="s">
        <v>1</v>
      </c>
      <c r="C3" s="12" t="s">
        <v>14</v>
      </c>
      <c r="D3" s="12" t="s">
        <v>2</v>
      </c>
      <c r="E3" s="12" t="s">
        <v>22</v>
      </c>
      <c r="F3" s="12" t="s">
        <v>21</v>
      </c>
    </row>
    <row r="4" spans="1:6" ht="29.25" customHeight="1">
      <c r="A4" s="5">
        <v>1</v>
      </c>
      <c r="B4" s="13" t="s">
        <v>3</v>
      </c>
      <c r="C4" s="8">
        <f>SUM(C5:C19)</f>
        <v>92.5609681720768</v>
      </c>
      <c r="D4" s="29">
        <f>D5+D6</f>
        <v>259.7290661003334</v>
      </c>
      <c r="E4" s="9"/>
      <c r="F4" s="10">
        <f>F5+F6</f>
        <v>42034532.16</v>
      </c>
    </row>
    <row r="5" spans="1:6" ht="13.5">
      <c r="A5" s="14" t="s">
        <v>12</v>
      </c>
      <c r="B5" s="15" t="s">
        <v>4</v>
      </c>
      <c r="C5" s="15">
        <v>1.18</v>
      </c>
      <c r="D5" s="16">
        <f>E5/D27</f>
        <v>66.03824519296063</v>
      </c>
      <c r="E5" s="16">
        <f>F5/12</f>
        <v>891470.0833333334</v>
      </c>
      <c r="F5" s="17">
        <v>10697641</v>
      </c>
    </row>
    <row r="6" spans="1:8" ht="27">
      <c r="A6" s="18" t="s">
        <v>13</v>
      </c>
      <c r="B6" s="30" t="s">
        <v>43</v>
      </c>
      <c r="C6" s="5">
        <v>10.27</v>
      </c>
      <c r="D6" s="9">
        <f>SUM(D7:D19)</f>
        <v>193.6908209073728</v>
      </c>
      <c r="E6" s="9">
        <f>SUM(E7:E19)</f>
        <v>2611407.5966666667</v>
      </c>
      <c r="F6" s="10">
        <f>SUM(F7:F19)</f>
        <v>31336891.16</v>
      </c>
      <c r="H6" s="19"/>
    </row>
    <row r="7" spans="1:8" ht="57">
      <c r="A7" s="20" t="s">
        <v>25</v>
      </c>
      <c r="B7" s="21" t="s">
        <v>19</v>
      </c>
      <c r="C7" s="22"/>
      <c r="D7" s="23">
        <f>E7/D27</f>
        <v>8.370804412080627</v>
      </c>
      <c r="E7" s="23">
        <f aca="true" t="shared" si="0" ref="E7:E18">F7/12</f>
        <v>113000</v>
      </c>
      <c r="F7" s="26">
        <f>113000*12</f>
        <v>1356000</v>
      </c>
      <c r="H7" s="19"/>
    </row>
    <row r="8" spans="1:8" ht="28.5">
      <c r="A8" s="20" t="s">
        <v>26</v>
      </c>
      <c r="B8" s="21" t="s">
        <v>16</v>
      </c>
      <c r="C8" s="21">
        <v>8.45</v>
      </c>
      <c r="D8" s="23">
        <f>E8/D27</f>
        <v>16.904012306810973</v>
      </c>
      <c r="E8" s="23">
        <f t="shared" si="0"/>
        <v>228192.33333333334</v>
      </c>
      <c r="F8" s="26">
        <v>2738308</v>
      </c>
      <c r="H8" s="19"/>
    </row>
    <row r="9" spans="1:8" ht="28.5">
      <c r="A9" s="20" t="s">
        <v>27</v>
      </c>
      <c r="B9" s="21" t="s">
        <v>15</v>
      </c>
      <c r="C9" s="27">
        <f>D9</f>
        <v>49.12652260981434</v>
      </c>
      <c r="D9" s="23">
        <f>E9/D27</f>
        <v>49.12652260981434</v>
      </c>
      <c r="E9" s="23">
        <f t="shared" si="0"/>
        <v>663173.6666666666</v>
      </c>
      <c r="F9" s="26">
        <v>7958084</v>
      </c>
      <c r="H9" s="19"/>
    </row>
    <row r="10" spans="1:8" ht="69" customHeight="1">
      <c r="A10" s="20" t="s">
        <v>28</v>
      </c>
      <c r="B10" s="21" t="s">
        <v>6</v>
      </c>
      <c r="C10" s="28">
        <v>2.9794880393471943</v>
      </c>
      <c r="D10" s="23">
        <f>E10/D27</f>
        <v>1.2232733055294225</v>
      </c>
      <c r="E10" s="23">
        <f t="shared" si="0"/>
        <v>16513.333333333332</v>
      </c>
      <c r="F10" s="26">
        <v>198160</v>
      </c>
      <c r="H10" s="19"/>
    </row>
    <row r="11" spans="1:8" ht="14.25">
      <c r="A11" s="20" t="s">
        <v>29</v>
      </c>
      <c r="B11" s="22" t="s">
        <v>20</v>
      </c>
      <c r="C11" s="23"/>
      <c r="D11" s="23">
        <f>E11/D29</f>
        <v>1.8625337616195354</v>
      </c>
      <c r="E11" s="23">
        <v>21860</v>
      </c>
      <c r="F11" s="26">
        <f>E11*12</f>
        <v>262320</v>
      </c>
      <c r="H11" s="19"/>
    </row>
    <row r="12" spans="1:8" ht="28.5">
      <c r="A12" s="20" t="s">
        <v>30</v>
      </c>
      <c r="B12" s="21" t="s">
        <v>23</v>
      </c>
      <c r="C12" s="28"/>
      <c r="D12" s="23">
        <f>E12/D27</f>
        <v>5.659423081196803</v>
      </c>
      <c r="E12" s="23">
        <f t="shared" si="0"/>
        <v>76398.25</v>
      </c>
      <c r="F12" s="26">
        <v>916779</v>
      </c>
      <c r="H12" s="19"/>
    </row>
    <row r="13" spans="1:7" ht="28.5">
      <c r="A13" s="20" t="s">
        <v>31</v>
      </c>
      <c r="B13" s="21" t="s">
        <v>38</v>
      </c>
      <c r="C13" s="22"/>
      <c r="D13" s="23">
        <f>E13/D27</f>
        <v>40.8650880662948</v>
      </c>
      <c r="E13" s="24">
        <f t="shared" si="0"/>
        <v>551650.0833333334</v>
      </c>
      <c r="F13" s="31">
        <f>6847801-228000</f>
        <v>6619801</v>
      </c>
      <c r="G13" s="7"/>
    </row>
    <row r="14" spans="1:10" ht="28.5">
      <c r="A14" s="20" t="s">
        <v>32</v>
      </c>
      <c r="B14" s="21" t="s">
        <v>39</v>
      </c>
      <c r="C14" s="22"/>
      <c r="D14" s="23">
        <f>E14/D27</f>
        <v>20.02592702337652</v>
      </c>
      <c r="E14" s="24">
        <f t="shared" si="0"/>
        <v>270335.99666666664</v>
      </c>
      <c r="F14" s="31">
        <v>3244031.96</v>
      </c>
      <c r="J14" t="s">
        <v>24</v>
      </c>
    </row>
    <row r="15" spans="1:6" ht="28.5">
      <c r="A15" s="20" t="s">
        <v>33</v>
      </c>
      <c r="B15" s="21" t="s">
        <v>40</v>
      </c>
      <c r="C15" s="22"/>
      <c r="D15" s="23">
        <f>E15/D27</f>
        <v>14.506925050434715</v>
      </c>
      <c r="E15" s="24">
        <f t="shared" si="0"/>
        <v>195833.33333333334</v>
      </c>
      <c r="F15" s="25">
        <v>2350000</v>
      </c>
    </row>
    <row r="16" spans="1:6" ht="28.5">
      <c r="A16" s="20" t="s">
        <v>34</v>
      </c>
      <c r="B16" s="21" t="s">
        <v>42</v>
      </c>
      <c r="C16" s="22"/>
      <c r="D16" s="23">
        <f>E16/D27</f>
        <v>3.1372873655177185</v>
      </c>
      <c r="E16" s="23">
        <f t="shared" si="0"/>
        <v>42351.183333333334</v>
      </c>
      <c r="F16" s="26">
        <v>508214.2</v>
      </c>
    </row>
    <row r="17" spans="1:6" ht="14.25">
      <c r="A17" s="20" t="s">
        <v>35</v>
      </c>
      <c r="B17" s="21" t="s">
        <v>5</v>
      </c>
      <c r="C17" s="21"/>
      <c r="D17" s="23">
        <f>E17/D27</f>
        <v>1.4074803878719637</v>
      </c>
      <c r="E17" s="23">
        <f t="shared" si="0"/>
        <v>19000</v>
      </c>
      <c r="F17" s="26">
        <v>228000</v>
      </c>
    </row>
    <row r="18" spans="1:6" ht="28.5">
      <c r="A18" s="20" t="s">
        <v>36</v>
      </c>
      <c r="B18" s="21" t="s">
        <v>41</v>
      </c>
      <c r="C18" s="22"/>
      <c r="D18" s="23">
        <f>E18/D27</f>
        <v>7.044766518757763</v>
      </c>
      <c r="E18" s="24">
        <f t="shared" si="0"/>
        <v>95099.41666666667</v>
      </c>
      <c r="F18" s="25">
        <v>1141193</v>
      </c>
    </row>
    <row r="19" spans="1:6" ht="14.25">
      <c r="A19" s="20" t="s">
        <v>37</v>
      </c>
      <c r="B19" s="22" t="s">
        <v>7</v>
      </c>
      <c r="C19" s="28">
        <v>20.55495752291527</v>
      </c>
      <c r="D19" s="23">
        <f>E19/D27</f>
        <v>23.556777018067606</v>
      </c>
      <c r="E19" s="23">
        <f>F19/12</f>
        <v>318000</v>
      </c>
      <c r="F19" s="26">
        <v>3816000</v>
      </c>
    </row>
    <row r="20" spans="1:6" ht="14.25">
      <c r="A20" s="20"/>
      <c r="B20" s="21"/>
      <c r="C20" s="28"/>
      <c r="D20" s="23"/>
      <c r="E20" s="23"/>
      <c r="F20" s="26"/>
    </row>
    <row r="22" ht="12.75">
      <c r="F22" s="1"/>
    </row>
    <row r="25" ht="12.75">
      <c r="B25" t="s">
        <v>8</v>
      </c>
    </row>
    <row r="26" spans="2:6" ht="12.75">
      <c r="B26" t="s">
        <v>9</v>
      </c>
      <c r="D26">
        <v>25912</v>
      </c>
      <c r="F26" t="s">
        <v>11</v>
      </c>
    </row>
    <row r="27" spans="2:6" ht="12.75">
      <c r="B27" t="s">
        <v>10</v>
      </c>
      <c r="D27">
        <v>13499.3</v>
      </c>
      <c r="F27" t="s">
        <v>11</v>
      </c>
    </row>
    <row r="28" spans="2:6" ht="12.75">
      <c r="B28" t="s">
        <v>17</v>
      </c>
      <c r="D28">
        <f>447+447.2+421.2+447.2</f>
        <v>1762.6000000000001</v>
      </c>
      <c r="F28" t="s">
        <v>11</v>
      </c>
    </row>
    <row r="29" spans="2:6" ht="12.75">
      <c r="B29" t="s">
        <v>18</v>
      </c>
      <c r="D29">
        <f>D27-D28</f>
        <v>11736.699999999999</v>
      </c>
      <c r="F29" t="s">
        <v>11</v>
      </c>
    </row>
    <row r="30" ht="12.75">
      <c r="F30" s="1"/>
    </row>
    <row r="31" spans="1:6" ht="12.75">
      <c r="A31" s="33"/>
      <c r="B31" s="33"/>
      <c r="C31" s="33"/>
      <c r="D31" s="33"/>
      <c r="E31" s="33"/>
      <c r="F31" s="1"/>
    </row>
    <row r="32" spans="1:6" ht="12.75">
      <c r="A32" s="33"/>
      <c r="B32" s="33"/>
      <c r="C32" s="33"/>
      <c r="D32" s="33"/>
      <c r="E32" s="33"/>
      <c r="F32" s="1"/>
    </row>
    <row r="33" ht="12.75">
      <c r="F33" s="1"/>
    </row>
    <row r="34" ht="13.5">
      <c r="B34" s="6"/>
    </row>
    <row r="35" spans="5:6" ht="12.75">
      <c r="E35" s="2"/>
      <c r="F35" s="3"/>
    </row>
    <row r="36" spans="5:6" ht="12.75">
      <c r="E36" s="4"/>
      <c r="F36" s="4"/>
    </row>
    <row r="40" spans="2:6" ht="13.5">
      <c r="B40" s="6"/>
      <c r="C40" s="6"/>
      <c r="D40" s="6"/>
      <c r="E40" s="6"/>
      <c r="F40" s="6"/>
    </row>
  </sheetData>
  <sheetProtection/>
  <mergeCells count="4">
    <mergeCell ref="B1:F1"/>
    <mergeCell ref="A31:E31"/>
    <mergeCell ref="A32:E32"/>
    <mergeCell ref="D2:F2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</cp:lastModifiedBy>
  <cp:lastPrinted>2016-10-20T10:20:03Z</cp:lastPrinted>
  <dcterms:created xsi:type="dcterms:W3CDTF">2010-06-25T09:33:14Z</dcterms:created>
  <dcterms:modified xsi:type="dcterms:W3CDTF">2022-01-26T09:03:58Z</dcterms:modified>
  <cp:category/>
  <cp:version/>
  <cp:contentType/>
  <cp:contentStatus/>
</cp:coreProperties>
</file>